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D8752FBB-79EB-4E82-9C40-80AB6ADCACA9}" xr6:coauthVersionLast="37" xr6:coauthVersionMax="37" xr10:uidLastSave="{00000000-0000-0000-0000-000000000000}"/>
  <bookViews>
    <workbookView xWindow="0" yWindow="0" windowWidth="28800" windowHeight="12105" activeTab="1" xr2:uid="{00000000-000D-0000-FFFF-FFFF00000000}"/>
  </bookViews>
  <sheets>
    <sheet name="Хизмат сафари" sheetId="7" r:id="rId1"/>
    <sheet name="мансабдор шахслар хизмат сафари" sheetId="8" r:id="rId2"/>
  </sheets>
  <calcPr calcId="179021"/>
</workbook>
</file>

<file path=xl/calcChain.xml><?xml version="1.0" encoding="utf-8"?>
<calcChain xmlns="http://schemas.openxmlformats.org/spreadsheetml/2006/main">
  <c r="G7" i="7" l="1"/>
  <c r="K8" i="8" l="1"/>
  <c r="K9" i="8"/>
  <c r="E8" i="7"/>
  <c r="G8" i="7"/>
  <c r="F10" i="7"/>
  <c r="E10" i="7"/>
  <c r="I8" i="7" l="1"/>
  <c r="I20" i="8"/>
  <c r="I18" i="8"/>
  <c r="I17" i="8"/>
  <c r="K16" i="8"/>
  <c r="K17" i="8"/>
  <c r="I15" i="8"/>
  <c r="I14" i="8"/>
  <c r="I13" i="8"/>
  <c r="K10" i="8"/>
  <c r="I11" i="8"/>
  <c r="K11" i="8" s="1"/>
  <c r="J12" i="8" l="1"/>
  <c r="K14" i="8"/>
  <c r="K15" i="8"/>
  <c r="K13" i="8"/>
  <c r="E7" i="7"/>
  <c r="H7" i="7"/>
  <c r="F7" i="7"/>
  <c r="K27" i="8" l="1"/>
  <c r="K26" i="8"/>
  <c r="K25" i="8"/>
  <c r="K24" i="8"/>
  <c r="K23" i="8"/>
  <c r="C7" i="7" l="1"/>
  <c r="H12" i="8"/>
  <c r="G12" i="8" l="1"/>
  <c r="K18" i="8"/>
  <c r="K19" i="8"/>
  <c r="K20" i="8"/>
  <c r="K21" i="8"/>
  <c r="K22" i="8"/>
  <c r="I9" i="7" l="1"/>
  <c r="I12" i="8" l="1"/>
  <c r="I9" i="8"/>
  <c r="I8" i="8" l="1"/>
  <c r="G9" i="8"/>
  <c r="G8" i="8" s="1"/>
  <c r="J9" i="8"/>
  <c r="H9" i="8"/>
  <c r="J8" i="8" l="1"/>
  <c r="K12" i="8"/>
  <c r="I10" i="7" l="1"/>
  <c r="I7" i="7" s="1"/>
  <c r="H8" i="8" l="1"/>
</calcChain>
</file>

<file path=xl/sharedStrings.xml><?xml version="1.0" encoding="utf-8"?>
<sst xmlns="http://schemas.openxmlformats.org/spreadsheetml/2006/main" count="63" uniqueCount="51">
  <si>
    <t>№</t>
  </si>
  <si>
    <t>ой</t>
  </si>
  <si>
    <t>хизмат сафарининг мақсади</t>
  </si>
  <si>
    <t>кундалик харажатларини қоплаш</t>
  </si>
  <si>
    <t>йўл кира харажатларини қоплаш</t>
  </si>
  <si>
    <t>турар жой ижараси</t>
  </si>
  <si>
    <t>бюджет маблағлари ҳисобидан</t>
  </si>
  <si>
    <t>бюджетдан ташқари маблағлар ҳисобидан</t>
  </si>
  <si>
    <t>январь</t>
  </si>
  <si>
    <t>февраль</t>
  </si>
  <si>
    <t>март</t>
  </si>
  <si>
    <t>хизмат сафарининг сони</t>
  </si>
  <si>
    <t>Ҳукумат топшириқларининг ижросини таъминлаш</t>
  </si>
  <si>
    <t>ЖАМИ</t>
  </si>
  <si>
    <t>сўм</t>
  </si>
  <si>
    <t>Ф.И.О</t>
  </si>
  <si>
    <t>эгаллаб турган лавозими</t>
  </si>
  <si>
    <t>Хизмат сафари буйруғи рақами</t>
  </si>
  <si>
    <t>Хизмат сафари манзили</t>
  </si>
  <si>
    <t>Хизмат сафари даври
(кун)</t>
  </si>
  <si>
    <t>яшаш харажатлари</t>
  </si>
  <si>
    <t>Транспорт харажатлари</t>
  </si>
  <si>
    <t>кунлик харажатлар</t>
  </si>
  <si>
    <t>Жами харажатлар</t>
  </si>
  <si>
    <t>ўз маблағлари ҳисобидан</t>
  </si>
  <si>
    <t>ташкилот маблағлари ҳисобидан</t>
  </si>
  <si>
    <t>ҲАММАСИ</t>
  </si>
  <si>
    <t>Ортиков А.Ж.</t>
  </si>
  <si>
    <t>директор</t>
  </si>
  <si>
    <t>Андижон вилоятига</t>
  </si>
  <si>
    <t>Кашкадарё вилоятига</t>
  </si>
  <si>
    <t>Миралиев А.Э.</t>
  </si>
  <si>
    <t>Хоразм вилоятига</t>
  </si>
  <si>
    <t>Сурхандаре вилоятига</t>
  </si>
  <si>
    <t xml:space="preserve">директор ўринбосари </t>
  </si>
  <si>
    <t>Қорақалпоғистон Республикасига</t>
  </si>
  <si>
    <t>Кадиров М.У.</t>
  </si>
  <si>
    <t>Хусанов Н.Д.</t>
  </si>
  <si>
    <t>директорнинг биринчи ўринбосари</t>
  </si>
  <si>
    <t>12.02.24 йилдаги №20-хс-сон</t>
  </si>
  <si>
    <t>26.02.24 йилдаги №23-хс-сон</t>
  </si>
  <si>
    <t>15.01.24 йилдаги №03-хс-сон</t>
  </si>
  <si>
    <t>23.01.24 йилдаги № 07-хс-сон</t>
  </si>
  <si>
    <t>02.02.24 йилдаги № 11-хс-сон</t>
  </si>
  <si>
    <t>Сирдаре вилоятига</t>
  </si>
  <si>
    <t>19.02.24 йилдаги № 22-хс-сон</t>
  </si>
  <si>
    <t>05.02.24 йилдаги № 13-хс-сон</t>
  </si>
  <si>
    <t>12.02.24 йилдаги № 19-хс-сон</t>
  </si>
  <si>
    <t>18.03.24 йилдаги № 35-хс-сон</t>
  </si>
  <si>
    <t>Ўзбекистон Республикаси Давлат активларини бошқариш агентлиги мансабдор шахсларини 2024 йил январь-март ойларидаги хизмат сафари харажатлари тўғрисида
МАЪЛУМОТ</t>
  </si>
  <si>
    <t>Ўзбекистон Республикаси Давлат активларини бошқариш агентлиги ходимларининг 2024 йилнинг январь-март ойлари давомида хизмат сафари харажатлари тўғрисида 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</si>
</sst>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2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7" fillId="0" borderId="0" xfId="0" applyNumberFormat="1" applyFont="1"/>
    <xf numFmtId="165" fontId="8" fillId="0" borderId="0" xfId="0" applyNumberFormat="1" applyFont="1" applyAlignment="1">
      <alignment horizontal="center" vertical="center"/>
    </xf>
    <xf numFmtId="164" fontId="9" fillId="0" borderId="0" xfId="1" applyFont="1"/>
    <xf numFmtId="164" fontId="4" fillId="0" borderId="0" xfId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3"/>
  <sheetViews>
    <sheetView zoomScale="70" zoomScaleNormal="70" workbookViewId="0">
      <pane ySplit="6" topLeftCell="A7" activePane="bottomLeft" state="frozen"/>
      <selection pane="bottomLeft" activeCell="I7" sqref="I7"/>
    </sheetView>
  </sheetViews>
  <sheetFormatPr defaultRowHeight="15" x14ac:dyDescent="0.25"/>
  <cols>
    <col min="2" max="2" width="20.42578125" customWidth="1"/>
    <col min="3" max="3" width="22.42578125" customWidth="1"/>
    <col min="4" max="4" width="20.5703125" customWidth="1"/>
    <col min="5" max="5" width="22.5703125" customWidth="1"/>
    <col min="6" max="6" width="22.85546875" customWidth="1"/>
    <col min="7" max="8" width="18.7109375" customWidth="1"/>
    <col min="9" max="9" width="26" customWidth="1"/>
    <col min="10" max="10" width="20.140625" customWidth="1"/>
    <col min="11" max="11" width="20.5703125" customWidth="1"/>
    <col min="12" max="12" width="23.85546875" customWidth="1"/>
    <col min="13" max="13" width="14.42578125" customWidth="1"/>
  </cols>
  <sheetData>
    <row r="2" spans="1:13" ht="104.25" customHeight="1" x14ac:dyDescent="0.25">
      <c r="A2" s="25" t="s">
        <v>50</v>
      </c>
      <c r="B2" s="25"/>
      <c r="C2" s="25"/>
      <c r="D2" s="25"/>
      <c r="E2" s="25"/>
      <c r="F2" s="25"/>
      <c r="G2" s="25"/>
      <c r="H2" s="25"/>
      <c r="I2" s="25"/>
    </row>
    <row r="3" spans="1:13" ht="15.75" x14ac:dyDescent="0.25">
      <c r="A3">
        <v>3</v>
      </c>
      <c r="I3" s="7" t="s">
        <v>14</v>
      </c>
    </row>
    <row r="4" spans="1:13" ht="15.75" x14ac:dyDescent="0.25">
      <c r="H4" s="16"/>
      <c r="I4" s="17"/>
    </row>
    <row r="5" spans="1:13" ht="15.75" x14ac:dyDescent="0.25">
      <c r="H5" s="14"/>
      <c r="I5" s="15"/>
    </row>
    <row r="6" spans="1:13" ht="58.5" customHeight="1" x14ac:dyDescent="0.25">
      <c r="A6" s="1" t="s">
        <v>0</v>
      </c>
      <c r="B6" s="1" t="s">
        <v>1</v>
      </c>
      <c r="C6" s="1" t="s">
        <v>11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13" ht="58.5" customHeight="1" x14ac:dyDescent="0.25">
      <c r="A7" s="26" t="s">
        <v>13</v>
      </c>
      <c r="B7" s="27"/>
      <c r="C7" s="1">
        <f>SUM(C8:C10)</f>
        <v>26</v>
      </c>
      <c r="D7" s="1"/>
      <c r="E7" s="5">
        <f>SUM(E8:E10)</f>
        <v>11892647</v>
      </c>
      <c r="F7" s="5">
        <f>SUM(F8:F10)</f>
        <v>22024339</v>
      </c>
      <c r="G7" s="5">
        <f>SUM(G8:G10)</f>
        <v>14256035</v>
      </c>
      <c r="H7" s="5">
        <f>SUM(H8:H10)</f>
        <v>3257618</v>
      </c>
      <c r="I7" s="5">
        <f>SUM(I8:I10)</f>
        <v>44915403</v>
      </c>
      <c r="J7" s="13"/>
      <c r="K7" s="13"/>
      <c r="L7" s="11"/>
      <c r="M7" s="11"/>
    </row>
    <row r="8" spans="1:13" ht="86.25" customHeight="1" x14ac:dyDescent="0.25">
      <c r="A8" s="2">
        <v>1</v>
      </c>
      <c r="B8" s="2" t="s">
        <v>8</v>
      </c>
      <c r="C8" s="2">
        <v>7</v>
      </c>
      <c r="D8" s="3" t="s">
        <v>12</v>
      </c>
      <c r="E8" s="4">
        <f>1109000+2842135+2556483+2223029</f>
        <v>8730647</v>
      </c>
      <c r="F8" s="4">
        <v>9088494</v>
      </c>
      <c r="G8" s="12">
        <f>4403024+4403011</f>
        <v>8806035</v>
      </c>
      <c r="H8" s="4">
        <v>3257618</v>
      </c>
      <c r="I8" s="4">
        <f>E8+F8+G8-H8</f>
        <v>23367558</v>
      </c>
      <c r="J8" s="11"/>
      <c r="K8" s="11"/>
      <c r="L8" s="11"/>
    </row>
    <row r="9" spans="1:13" ht="86.25" customHeight="1" x14ac:dyDescent="0.25">
      <c r="A9" s="2">
        <v>2</v>
      </c>
      <c r="B9" s="2" t="s">
        <v>9</v>
      </c>
      <c r="C9" s="2">
        <v>11</v>
      </c>
      <c r="D9" s="3" t="s">
        <v>12</v>
      </c>
      <c r="E9" s="4">
        <v>1632000</v>
      </c>
      <c r="F9" s="4">
        <v>9086030</v>
      </c>
      <c r="G9" s="4"/>
      <c r="H9" s="4"/>
      <c r="I9" s="4">
        <f>E9+F9+G9-H9</f>
        <v>10718030</v>
      </c>
      <c r="J9" s="11"/>
      <c r="K9" s="11"/>
      <c r="L9" s="11"/>
    </row>
    <row r="10" spans="1:13" ht="86.25" customHeight="1" x14ac:dyDescent="0.25">
      <c r="A10" s="19">
        <v>3</v>
      </c>
      <c r="B10" s="19" t="s">
        <v>10</v>
      </c>
      <c r="C10" s="19">
        <v>8</v>
      </c>
      <c r="D10" s="18" t="s">
        <v>12</v>
      </c>
      <c r="E10" s="20">
        <f>1156000+68000+306000</f>
        <v>1530000</v>
      </c>
      <c r="F10" s="20">
        <f>3265335+390000+97240+97240</f>
        <v>3849815</v>
      </c>
      <c r="G10" s="20">
        <v>5450000</v>
      </c>
      <c r="H10" s="20"/>
      <c r="I10" s="20">
        <f t="shared" ref="I10" si="0">E10+F10+G10-H10</f>
        <v>10829815</v>
      </c>
      <c r="J10" s="11"/>
      <c r="K10" s="11"/>
      <c r="L10" s="11"/>
    </row>
    <row r="11" spans="1:13" x14ac:dyDescent="0.25">
      <c r="I11" s="11"/>
    </row>
    <row r="12" spans="1:13" x14ac:dyDescent="0.25">
      <c r="I12" s="11"/>
      <c r="J12" s="11"/>
    </row>
    <row r="13" spans="1:13" x14ac:dyDescent="0.25">
      <c r="E13" s="23"/>
      <c r="F13" s="21"/>
      <c r="G13" s="21"/>
      <c r="H13" s="24"/>
      <c r="I13" s="11"/>
    </row>
    <row r="14" spans="1:13" x14ac:dyDescent="0.25">
      <c r="E14" s="23"/>
      <c r="F14" s="21"/>
      <c r="G14" s="21"/>
      <c r="H14" s="24"/>
    </row>
    <row r="32" spans="5:8" ht="18.75" x14ac:dyDescent="0.3">
      <c r="E32" s="21"/>
      <c r="F32" s="21"/>
      <c r="G32" s="21"/>
      <c r="H32" s="22"/>
    </row>
    <row r="33" spans="8:8" ht="18.75" x14ac:dyDescent="0.3">
      <c r="H33" s="22"/>
    </row>
  </sheetData>
  <mergeCells count="2">
    <mergeCell ref="A2:I2"/>
    <mergeCell ref="A7:B7"/>
  </mergeCells>
  <pageMargins left="0.11811023622047245" right="0.11811023622047245" top="0.15748031496062992" bottom="0.19685039370078741" header="0.11811023622047245" footer="0.19685039370078741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27"/>
  <sheetViews>
    <sheetView tabSelected="1" zoomScale="70" zoomScaleNormal="70" workbookViewId="0">
      <selection activeCell="K8" sqref="K8"/>
    </sheetView>
  </sheetViews>
  <sheetFormatPr defaultRowHeight="15" x14ac:dyDescent="0.25"/>
  <cols>
    <col min="1" max="1" width="6.42578125" customWidth="1"/>
    <col min="2" max="3" width="22.28515625" customWidth="1"/>
    <col min="4" max="4" width="20.85546875" customWidth="1"/>
    <col min="5" max="5" width="21.5703125" customWidth="1"/>
    <col min="6" max="6" width="20.28515625" customWidth="1"/>
    <col min="7" max="7" width="18.7109375" customWidth="1"/>
    <col min="8" max="9" width="23.5703125" customWidth="1"/>
    <col min="10" max="10" width="20.7109375" customWidth="1"/>
    <col min="11" max="11" width="21.7109375" customWidth="1"/>
  </cols>
  <sheetData>
    <row r="3" spans="1:11" ht="20.25" customHeight="1" x14ac:dyDescent="0.3">
      <c r="A3" s="37" t="s">
        <v>49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5" spans="1:11" ht="15.75" x14ac:dyDescent="0.25">
      <c r="K5" s="7" t="s">
        <v>14</v>
      </c>
    </row>
    <row r="6" spans="1:11" ht="18.75" customHeight="1" x14ac:dyDescent="0.25">
      <c r="A6" s="32" t="s">
        <v>0</v>
      </c>
      <c r="B6" s="32" t="s">
        <v>15</v>
      </c>
      <c r="C6" s="32" t="s">
        <v>16</v>
      </c>
      <c r="D6" s="32" t="s">
        <v>17</v>
      </c>
      <c r="E6" s="32" t="s">
        <v>18</v>
      </c>
      <c r="F6" s="32" t="s">
        <v>19</v>
      </c>
      <c r="G6" s="32" t="s">
        <v>20</v>
      </c>
      <c r="H6" s="26" t="s">
        <v>21</v>
      </c>
      <c r="I6" s="27"/>
      <c r="J6" s="32" t="s">
        <v>22</v>
      </c>
      <c r="K6" s="32" t="s">
        <v>23</v>
      </c>
    </row>
    <row r="7" spans="1:11" ht="56.25" x14ac:dyDescent="0.25">
      <c r="A7" s="39"/>
      <c r="B7" s="39"/>
      <c r="C7" s="39"/>
      <c r="D7" s="39"/>
      <c r="E7" s="39"/>
      <c r="F7" s="39"/>
      <c r="G7" s="39"/>
      <c r="H7" s="6" t="s">
        <v>24</v>
      </c>
      <c r="I7" s="1" t="s">
        <v>25</v>
      </c>
      <c r="J7" s="39"/>
      <c r="K7" s="39"/>
    </row>
    <row r="8" spans="1:11" ht="18.75" customHeight="1" x14ac:dyDescent="0.25">
      <c r="A8" s="28" t="s">
        <v>26</v>
      </c>
      <c r="B8" s="28"/>
      <c r="C8" s="28"/>
      <c r="D8" s="28"/>
      <c r="E8" s="28"/>
      <c r="F8" s="28"/>
      <c r="G8" s="8">
        <f>+G9+G12</f>
        <v>5450000</v>
      </c>
      <c r="H8" s="8">
        <f>+H9+H12</f>
        <v>0</v>
      </c>
      <c r="I8" s="8">
        <f>+I9+I12</f>
        <v>11293283</v>
      </c>
      <c r="J8" s="8">
        <f>+J9+J12</f>
        <v>1326000</v>
      </c>
      <c r="K8" s="8">
        <f>+K9+K12</f>
        <v>18069283</v>
      </c>
    </row>
    <row r="9" spans="1:11" ht="18.75" customHeight="1" x14ac:dyDescent="0.25">
      <c r="A9" s="28" t="s">
        <v>13</v>
      </c>
      <c r="B9" s="28"/>
      <c r="C9" s="28"/>
      <c r="D9" s="28"/>
      <c r="E9" s="28"/>
      <c r="F9" s="28"/>
      <c r="G9" s="8">
        <f>SUM(G10:G11)</f>
        <v>5450000</v>
      </c>
      <c r="H9" s="8">
        <f>SUM(H10:H11)</f>
        <v>0</v>
      </c>
      <c r="I9" s="8">
        <f>SUM(I10:I11)</f>
        <v>1750223</v>
      </c>
      <c r="J9" s="8">
        <f>SUM(J10:J11)</f>
        <v>306000</v>
      </c>
      <c r="K9" s="8">
        <f>SUM(K10:K11)</f>
        <v>7506223</v>
      </c>
    </row>
    <row r="10" spans="1:11" ht="37.5" x14ac:dyDescent="0.25">
      <c r="A10" s="29"/>
      <c r="B10" s="29" t="s">
        <v>27</v>
      </c>
      <c r="C10" s="29" t="s">
        <v>28</v>
      </c>
      <c r="D10" s="3" t="s">
        <v>39</v>
      </c>
      <c r="E10" s="3" t="s">
        <v>29</v>
      </c>
      <c r="F10" s="3">
        <v>4</v>
      </c>
      <c r="G10" s="9">
        <v>2975000</v>
      </c>
      <c r="H10" s="10"/>
      <c r="I10" s="10">
        <v>534403</v>
      </c>
      <c r="J10" s="9">
        <v>136000</v>
      </c>
      <c r="K10" s="9">
        <f>G10+H10+J10+I10</f>
        <v>3645403</v>
      </c>
    </row>
    <row r="11" spans="1:11" ht="37.5" x14ac:dyDescent="0.25">
      <c r="A11" s="30"/>
      <c r="B11" s="30"/>
      <c r="C11" s="30"/>
      <c r="D11" s="3" t="s">
        <v>40</v>
      </c>
      <c r="E11" s="3" t="s">
        <v>32</v>
      </c>
      <c r="F11" s="3">
        <v>5</v>
      </c>
      <c r="G11" s="9">
        <v>2475000</v>
      </c>
      <c r="H11" s="10"/>
      <c r="I11" s="10">
        <f>1012130+203690</f>
        <v>1215820</v>
      </c>
      <c r="J11" s="9">
        <v>170000</v>
      </c>
      <c r="K11" s="9">
        <f t="shared" ref="K11:K21" si="0">G11+H11+J11+I11</f>
        <v>3860820</v>
      </c>
    </row>
    <row r="12" spans="1:11" ht="34.5" customHeight="1" x14ac:dyDescent="0.25">
      <c r="A12" s="28" t="s">
        <v>13</v>
      </c>
      <c r="B12" s="28"/>
      <c r="C12" s="28"/>
      <c r="D12" s="28"/>
      <c r="E12" s="28"/>
      <c r="F12" s="28"/>
      <c r="G12" s="8">
        <f>SUM(G13:G22)</f>
        <v>0</v>
      </c>
      <c r="H12" s="8">
        <f>SUM(H13:H22)</f>
        <v>0</v>
      </c>
      <c r="I12" s="8">
        <f>SUM(I13:I22)</f>
        <v>9543060</v>
      </c>
      <c r="J12" s="8">
        <f>SUM(J13:J22)</f>
        <v>1020000</v>
      </c>
      <c r="K12" s="8">
        <f>SUM(K13:K22)</f>
        <v>10563060</v>
      </c>
    </row>
    <row r="13" spans="1:11" ht="34.5" customHeight="1" x14ac:dyDescent="0.25">
      <c r="A13" s="32">
        <v>2</v>
      </c>
      <c r="B13" s="29" t="s">
        <v>37</v>
      </c>
      <c r="C13" s="29" t="s">
        <v>38</v>
      </c>
      <c r="D13" s="3" t="s">
        <v>41</v>
      </c>
      <c r="E13" s="3" t="s">
        <v>33</v>
      </c>
      <c r="F13" s="3">
        <v>3</v>
      </c>
      <c r="G13" s="9"/>
      <c r="H13" s="9"/>
      <c r="I13" s="9">
        <f>693406+743326</f>
        <v>1436732</v>
      </c>
      <c r="J13" s="9">
        <v>102000</v>
      </c>
      <c r="K13" s="9">
        <f t="shared" si="0"/>
        <v>1538732</v>
      </c>
    </row>
    <row r="14" spans="1:11" ht="34.5" customHeight="1" x14ac:dyDescent="0.25">
      <c r="A14" s="33"/>
      <c r="B14" s="35"/>
      <c r="C14" s="35"/>
      <c r="D14" s="3" t="s">
        <v>42</v>
      </c>
      <c r="E14" s="3" t="s">
        <v>35</v>
      </c>
      <c r="F14" s="3">
        <v>3</v>
      </c>
      <c r="G14" s="9"/>
      <c r="H14" s="9"/>
      <c r="I14" s="9">
        <f>675751+822830</f>
        <v>1498581</v>
      </c>
      <c r="J14" s="9">
        <v>102000</v>
      </c>
      <c r="K14" s="9">
        <f t="shared" si="0"/>
        <v>1600581</v>
      </c>
    </row>
    <row r="15" spans="1:11" ht="34.5" customHeight="1" x14ac:dyDescent="0.25">
      <c r="A15" s="33"/>
      <c r="B15" s="35"/>
      <c r="C15" s="35"/>
      <c r="D15" s="3" t="s">
        <v>42</v>
      </c>
      <c r="E15" s="3" t="s">
        <v>32</v>
      </c>
      <c r="F15" s="3">
        <v>3</v>
      </c>
      <c r="G15" s="9"/>
      <c r="H15" s="9"/>
      <c r="I15" s="9">
        <f>729138+663422</f>
        <v>1392560</v>
      </c>
      <c r="J15" s="9">
        <v>102000</v>
      </c>
      <c r="K15" s="9">
        <f t="shared" si="0"/>
        <v>1494560</v>
      </c>
    </row>
    <row r="16" spans="1:11" ht="34.5" customHeight="1" x14ac:dyDescent="0.25">
      <c r="A16" s="33"/>
      <c r="B16" s="35"/>
      <c r="C16" s="35"/>
      <c r="D16" s="3" t="s">
        <v>43</v>
      </c>
      <c r="E16" s="3" t="s">
        <v>44</v>
      </c>
      <c r="F16" s="3">
        <v>2</v>
      </c>
      <c r="G16" s="9"/>
      <c r="H16" s="9"/>
      <c r="I16" s="9"/>
      <c r="J16" s="9">
        <v>68000</v>
      </c>
      <c r="K16" s="9">
        <f t="shared" si="0"/>
        <v>68000</v>
      </c>
    </row>
    <row r="17" spans="1:11" ht="34.5" customHeight="1" x14ac:dyDescent="0.25">
      <c r="A17" s="34"/>
      <c r="B17" s="36"/>
      <c r="C17" s="36"/>
      <c r="D17" s="3" t="s">
        <v>45</v>
      </c>
      <c r="E17" s="3" t="s">
        <v>32</v>
      </c>
      <c r="F17" s="3">
        <v>10</v>
      </c>
      <c r="G17" s="8"/>
      <c r="H17" s="8"/>
      <c r="I17" s="9">
        <f>929830+744112</f>
        <v>1673942</v>
      </c>
      <c r="J17" s="9">
        <v>340000</v>
      </c>
      <c r="K17" s="9">
        <f t="shared" si="0"/>
        <v>2013942</v>
      </c>
    </row>
    <row r="18" spans="1:11" ht="37.5" customHeight="1" x14ac:dyDescent="0.25">
      <c r="A18" s="29">
        <v>2</v>
      </c>
      <c r="B18" s="29" t="s">
        <v>31</v>
      </c>
      <c r="C18" s="29" t="s">
        <v>34</v>
      </c>
      <c r="D18" s="3" t="s">
        <v>46</v>
      </c>
      <c r="E18" s="3" t="s">
        <v>33</v>
      </c>
      <c r="F18" s="3">
        <v>6</v>
      </c>
      <c r="G18" s="9"/>
      <c r="H18" s="9"/>
      <c r="I18" s="9">
        <f>765323+764716</f>
        <v>1530039</v>
      </c>
      <c r="J18" s="9">
        <v>204000</v>
      </c>
      <c r="K18" s="9">
        <f t="shared" si="0"/>
        <v>1734039</v>
      </c>
    </row>
    <row r="19" spans="1:11" ht="37.5" x14ac:dyDescent="0.25">
      <c r="A19" s="30"/>
      <c r="B19" s="30"/>
      <c r="C19" s="30"/>
      <c r="D19" s="3" t="s">
        <v>48</v>
      </c>
      <c r="E19" s="3" t="s">
        <v>32</v>
      </c>
      <c r="F19" s="3">
        <v>1</v>
      </c>
      <c r="G19" s="9"/>
      <c r="H19" s="9"/>
      <c r="I19" s="9">
        <v>1073254</v>
      </c>
      <c r="J19" s="9">
        <v>34000</v>
      </c>
      <c r="K19" s="9">
        <f t="shared" si="0"/>
        <v>1107254</v>
      </c>
    </row>
    <row r="20" spans="1:11" ht="37.5" x14ac:dyDescent="0.25">
      <c r="A20" s="30"/>
      <c r="B20" s="30"/>
      <c r="C20" s="30"/>
      <c r="D20" s="3" t="s">
        <v>47</v>
      </c>
      <c r="E20" s="3" t="s">
        <v>30</v>
      </c>
      <c r="F20" s="3">
        <v>2</v>
      </c>
      <c r="G20" s="9"/>
      <c r="H20" s="9"/>
      <c r="I20" s="9">
        <f>390000+547952</f>
        <v>937952</v>
      </c>
      <c r="J20" s="9">
        <v>68000</v>
      </c>
      <c r="K20" s="9">
        <f t="shared" si="0"/>
        <v>1005952</v>
      </c>
    </row>
    <row r="21" spans="1:11" ht="18.75" x14ac:dyDescent="0.25">
      <c r="A21" s="30"/>
      <c r="B21" s="30"/>
      <c r="C21" s="30"/>
      <c r="D21" s="3"/>
      <c r="E21" s="3"/>
      <c r="F21" s="3"/>
      <c r="G21" s="9"/>
      <c r="H21" s="9"/>
      <c r="I21" s="9"/>
      <c r="J21" s="9"/>
      <c r="K21" s="9">
        <f t="shared" si="0"/>
        <v>0</v>
      </c>
    </row>
    <row r="22" spans="1:11" ht="18.75" x14ac:dyDescent="0.25">
      <c r="A22" s="31"/>
      <c r="B22" s="31"/>
      <c r="C22" s="31"/>
      <c r="D22" s="3"/>
      <c r="E22" s="3"/>
      <c r="F22" s="3"/>
      <c r="G22" s="9"/>
      <c r="H22" s="9"/>
      <c r="I22" s="9"/>
      <c r="J22" s="9"/>
      <c r="K22" s="9">
        <f>I22+J22</f>
        <v>0</v>
      </c>
    </row>
    <row r="23" spans="1:11" ht="18.75" x14ac:dyDescent="0.25">
      <c r="A23" s="29">
        <v>4</v>
      </c>
      <c r="B23" s="29" t="s">
        <v>36</v>
      </c>
      <c r="C23" s="29" t="s">
        <v>34</v>
      </c>
      <c r="D23" s="3"/>
      <c r="E23" s="3"/>
      <c r="F23" s="3"/>
      <c r="G23" s="9"/>
      <c r="H23" s="9"/>
      <c r="I23" s="9"/>
      <c r="J23" s="9"/>
      <c r="K23" s="9">
        <f t="shared" ref="K23:K26" si="1">G23+H23+J23+I23</f>
        <v>0</v>
      </c>
    </row>
    <row r="24" spans="1:11" ht="18.75" x14ac:dyDescent="0.25">
      <c r="A24" s="30"/>
      <c r="B24" s="30"/>
      <c r="C24" s="30"/>
      <c r="D24" s="3"/>
      <c r="E24" s="3"/>
      <c r="F24" s="3"/>
      <c r="G24" s="9"/>
      <c r="H24" s="9"/>
      <c r="I24" s="9"/>
      <c r="J24" s="9"/>
      <c r="K24" s="9">
        <f t="shared" si="1"/>
        <v>0</v>
      </c>
    </row>
    <row r="25" spans="1:11" ht="18.75" x14ac:dyDescent="0.25">
      <c r="A25" s="30"/>
      <c r="B25" s="30"/>
      <c r="C25" s="30"/>
      <c r="D25" s="3"/>
      <c r="E25" s="3"/>
      <c r="F25" s="3"/>
      <c r="G25" s="9"/>
      <c r="H25" s="9"/>
      <c r="I25" s="9"/>
      <c r="J25" s="9"/>
      <c r="K25" s="9">
        <f t="shared" si="1"/>
        <v>0</v>
      </c>
    </row>
    <row r="26" spans="1:11" ht="18.75" x14ac:dyDescent="0.25">
      <c r="A26" s="30"/>
      <c r="B26" s="30"/>
      <c r="C26" s="30"/>
      <c r="D26" s="3"/>
      <c r="E26" s="3"/>
      <c r="F26" s="3"/>
      <c r="G26" s="9"/>
      <c r="H26" s="9"/>
      <c r="I26" s="9"/>
      <c r="J26" s="9"/>
      <c r="K26" s="9">
        <f t="shared" si="1"/>
        <v>0</v>
      </c>
    </row>
    <row r="27" spans="1:11" ht="18.75" x14ac:dyDescent="0.25">
      <c r="A27" s="31"/>
      <c r="B27" s="31"/>
      <c r="C27" s="31"/>
      <c r="D27" s="3"/>
      <c r="E27" s="3"/>
      <c r="F27" s="3"/>
      <c r="G27" s="9"/>
      <c r="H27" s="9"/>
      <c r="I27" s="9"/>
      <c r="J27" s="9"/>
      <c r="K27" s="9">
        <f>I27+J27</f>
        <v>0</v>
      </c>
    </row>
  </sheetData>
  <mergeCells count="26">
    <mergeCell ref="A9:F9"/>
    <mergeCell ref="C10:C11"/>
    <mergeCell ref="B10:B11"/>
    <mergeCell ref="A10:A11"/>
    <mergeCell ref="A8:F8"/>
    <mergeCell ref="A3:K3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  <mergeCell ref="A12:F12"/>
    <mergeCell ref="A23:A27"/>
    <mergeCell ref="B23:B27"/>
    <mergeCell ref="C23:C27"/>
    <mergeCell ref="C18:C22"/>
    <mergeCell ref="B18:B22"/>
    <mergeCell ref="A18:A22"/>
    <mergeCell ref="A13:A17"/>
    <mergeCell ref="B13:B17"/>
    <mergeCell ref="C13:C17"/>
  </mergeCells>
  <pageMargins left="3.937007874015748E-2" right="3.937007874015748E-2" top="0.15748031496062992" bottom="0.15748031496062992" header="0.19685039370078741" footer="0.1181102362204724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Хизмат сафари</vt:lpstr>
      <vt:lpstr>мансабдор шахслар хизмат сафари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2024-04-25T12:19:49Z</dcterms:modified>
</cp:coreProperties>
</file>